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https://centralenergyfund.sharepoint.com/sites/Procurement/Procurement Operational 20252026/Above 1 000 000 transactions/SANPC Project List/RFT- High Pressure/RFP Documents/RFP Documents/"/>
    </mc:Choice>
  </mc:AlternateContent>
  <xr:revisionPtr revIDLastSave="10" documentId="13_ncr:1_{C146765F-6EF3-42E5-A769-A58DE5EFC392}" xr6:coauthVersionLast="47" xr6:coauthVersionMax="47" xr10:uidLastSave="{F5BEF0C1-AC37-4CE0-B0C2-4C5C3A884CC6}"/>
  <bookViews>
    <workbookView xWindow="28680" yWindow="-120" windowWidth="29040" windowHeight="15720" xr2:uid="{37ABDEB8-C08C-4DDB-98CF-1478B8E803AD}"/>
  </bookViews>
  <sheets>
    <sheet name="Cost Breakdow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4" i="1" l="1"/>
  <c r="G33" i="1"/>
  <c r="J33" i="1" s="1"/>
  <c r="J17" i="1"/>
  <c r="G9" i="1"/>
  <c r="J9" i="1" s="1"/>
  <c r="G10" i="1"/>
  <c r="J10" i="1" s="1"/>
  <c r="G11" i="1"/>
  <c r="J11" i="1" s="1"/>
  <c r="G12" i="1"/>
  <c r="J12" i="1" s="1"/>
  <c r="G13" i="1"/>
  <c r="J13" i="1" s="1"/>
  <c r="G14" i="1"/>
  <c r="J14" i="1" s="1"/>
  <c r="G15" i="1"/>
  <c r="J15" i="1" s="1"/>
  <c r="G16" i="1"/>
  <c r="J16" i="1" s="1"/>
  <c r="G21" i="1"/>
  <c r="J21" i="1" s="1"/>
  <c r="G22" i="1"/>
  <c r="J22" i="1" s="1"/>
  <c r="G23" i="1"/>
  <c r="J23" i="1" s="1"/>
  <c r="G24" i="1"/>
  <c r="J24" i="1" s="1"/>
  <c r="G25" i="1"/>
  <c r="J25" i="1" s="1"/>
  <c r="G26" i="1"/>
  <c r="J26" i="1" s="1"/>
  <c r="G27" i="1"/>
  <c r="J27" i="1" s="1"/>
  <c r="J28" i="1"/>
  <c r="G29" i="1"/>
  <c r="J29" i="1" s="1"/>
  <c r="G30" i="1"/>
  <c r="J30" i="1" s="1"/>
  <c r="J31" i="1"/>
  <c r="G32" i="1"/>
  <c r="J32" i="1" s="1"/>
  <c r="G38" i="1"/>
  <c r="G39" i="1"/>
  <c r="J39" i="1" s="1"/>
  <c r="G40" i="1"/>
  <c r="J40" i="1" s="1"/>
  <c r="G44" i="1"/>
  <c r="J44" i="1" s="1"/>
  <c r="G45" i="1"/>
  <c r="J45" i="1" s="1"/>
  <c r="G46" i="1"/>
  <c r="J46" i="1" s="1"/>
  <c r="G47" i="1"/>
  <c r="J47" i="1" s="1"/>
  <c r="J35" i="1" l="1"/>
  <c r="J38" i="1"/>
  <c r="J41" i="1" s="1"/>
  <c r="J48" i="1"/>
  <c r="J18" i="1"/>
  <c r="J50" i="1" l="1"/>
  <c r="K50" i="1" s="1"/>
  <c r="L50" i="1" s="1"/>
  <c r="M50" i="1" s="1"/>
  <c r="J51" i="1" l="1"/>
  <c r="J52" i="1" l="1"/>
  <c r="K51" i="1"/>
  <c r="L51" i="1" s="1"/>
  <c r="M51" i="1" s="1"/>
  <c r="K52" i="1" l="1"/>
  <c r="L52" i="1" l="1"/>
  <c r="E56" i="1"/>
  <c r="M52" i="1" l="1"/>
  <c r="N52" i="1" s="1"/>
  <c r="F56" i="1"/>
  <c r="G56" i="1" l="1"/>
  <c r="H56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<sst xmlns="http://schemas.openxmlformats.org/spreadsheetml/2006/main" count="125" uniqueCount="88">
  <si>
    <t xml:space="preserve">Item No </t>
  </si>
  <si>
    <t>Manpower</t>
  </si>
  <si>
    <t>QTY</t>
  </si>
  <si>
    <t xml:space="preserve">Unit </t>
  </si>
  <si>
    <t>Rate ( Include burdens and mark up)</t>
  </si>
  <si>
    <t>Normal Hours</t>
  </si>
  <si>
    <t>Overtime 1</t>
  </si>
  <si>
    <t xml:space="preserve">Total Per line items </t>
  </si>
  <si>
    <t>Rate/hour</t>
  </si>
  <si>
    <t>1.2</t>
  </si>
  <si>
    <t xml:space="preserve">SUBTOTAL </t>
  </si>
  <si>
    <t xml:space="preserve">VAT </t>
  </si>
  <si>
    <t xml:space="preserve">TOTAL CONTRACT AMOUNT INCL VAT  </t>
  </si>
  <si>
    <t>1.3</t>
  </si>
  <si>
    <t>1.4</t>
  </si>
  <si>
    <t>Overtime 2</t>
  </si>
  <si>
    <t>Driver</t>
  </si>
  <si>
    <t>3 Lancing flexible lance</t>
  </si>
  <si>
    <t xml:space="preserve">Safety Officer </t>
  </si>
  <si>
    <t>L3 First Aider</t>
  </si>
  <si>
    <t xml:space="preserve">Permit Receiver </t>
  </si>
  <si>
    <t xml:space="preserve">Operator </t>
  </si>
  <si>
    <t>Hydraulic Screw Pump</t>
  </si>
  <si>
    <t>LDV Bakkie</t>
  </si>
  <si>
    <t>Biodegradable bags</t>
  </si>
  <si>
    <t>Senior Supervisor</t>
  </si>
  <si>
    <t>Labour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</si>
  <si>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</si>
  <si>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</si>
  <si>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</si>
  <si>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</si>
  <si>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</si>
  <si>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</si>
  <si>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</si>
  <si>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</si>
  <si>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</si>
  <si>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</si>
  <si>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 xml:space="preserve">HP Cleaning 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</si>
  <si>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</si>
  <si>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</si>
  <si>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</si>
  <si>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</si>
  <si>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</si>
  <si>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</si>
  <si>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</si>
  <si>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</si>
  <si>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</si>
  <si>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</si>
  <si>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</si>
  <si>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</si>
  <si>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1.3.1</t>
  </si>
  <si>
    <t>1.3.2</t>
  </si>
  <si>
    <t>1.3.3</t>
  </si>
  <si>
    <t>Supersucker Operator</t>
  </si>
  <si>
    <t>Supersucker Driver</t>
  </si>
  <si>
    <t>Supersucker</t>
  </si>
  <si>
    <t>1.4.1</t>
  </si>
  <si>
    <t>1.4.2</t>
  </si>
  <si>
    <t>1.4.3</t>
  </si>
  <si>
    <t>Unit Rate</t>
  </si>
  <si>
    <t>Total Estimated Cost - Disludging</t>
  </si>
  <si>
    <t>Total Estimated Cost - High Pressure Cleaning</t>
  </si>
  <si>
    <t xml:space="preserve">Total Estimated Cost - Supersucker </t>
  </si>
  <si>
    <t>Refuelling of Plant Equipment</t>
  </si>
  <si>
    <t>Bakkie</t>
  </si>
  <si>
    <t>Mobile Bowser</t>
  </si>
  <si>
    <t>1.4.4</t>
  </si>
  <si>
    <t>Assistant</t>
  </si>
  <si>
    <t xml:space="preserve">Total Cost of Refuelling </t>
  </si>
  <si>
    <t xml:space="preserve">Commercial  Bid Breakdown Pricing and bill of quantities </t>
  </si>
  <si>
    <t>Industrial Vacuuming</t>
  </si>
  <si>
    <t xml:space="preserve">Manual Disludging </t>
  </si>
  <si>
    <t>1.2.13</t>
  </si>
  <si>
    <t>Single Lancing flexible lance</t>
  </si>
  <si>
    <t>1.2.14</t>
  </si>
  <si>
    <t>IBC 5 lance feeder</t>
  </si>
  <si>
    <t>Total Cost - High Pressure Cleaning,Supersucker and Refuelling  - Year One</t>
  </si>
  <si>
    <t>Total Cost - High Pressure Cleaning,Supersucker and Refuelling  - Year Two</t>
  </si>
  <si>
    <t>Total Cost - High Pressure Cleaning,Supersucker and Refuelling  - Year Three</t>
  </si>
  <si>
    <t>HP water jetting machine 0-750 bar</t>
  </si>
  <si>
    <t>HP water jetting machine 750-1000 bar</t>
  </si>
  <si>
    <t>HP water jetting machine 1000-1400 bar</t>
  </si>
  <si>
    <t>HP water jetting machine 1400-2800 bar</t>
  </si>
  <si>
    <t>Summary</t>
  </si>
  <si>
    <t>Total for Year 1</t>
  </si>
  <si>
    <t>Total for Year 2</t>
  </si>
  <si>
    <t>Total for Year 3</t>
  </si>
  <si>
    <t>Total for 3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</si>
</sst>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R&quot;#,##0.00;\-&quot;R&quot;#,##0.00"/>
    <numFmt numFmtId="43" formatCode="_-* #,##0.00_-;\-* #,##0.00_-;_-* &quot;-&quot;??_-;_-@_-"/>
    <numFmt numFmtId="164" formatCode="&quot;R&quot;#,##0.00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2"/>
      <color theme="1"/>
      <name val="Aptos Narrow"/>
      <family val="2"/>
      <scheme val="minor"/>
    </font>
    <font>
      <b/>
      <sz val="12"/>
      <color theme="0" tint="-4.9989318521683403E-2"/>
      <name val="Aptos Narrow"/>
      <family val="2"/>
      <scheme val="minor"/>
    </font>
    <font>
      <b/>
      <sz val="11"/>
      <color theme="0" tint="-4.9989318521683403E-2"/>
      <name val="Aptos Narrow"/>
      <family val="2"/>
      <scheme val="minor"/>
    </font>
    <font>
      <sz val="10"/>
      <color theme="1"/>
      <name val="Arial"/>
      <family val="2"/>
    </font>
    <font>
      <sz val="8"/>
      <name val="Aptos Narrow"/>
      <family val="2"/>
      <scheme val="minor"/>
    </font>
    <font>
      <sz val="10"/>
      <name val="MS Sans Serif"/>
    </font>
    <font>
      <sz val="11"/>
      <name val="MS Sans Serif"/>
      <family val="2"/>
    </font>
    <font>
      <sz val="11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b/>
      <sz val="11"/>
      <color rgb="FFFF0000"/>
      <name val="MS Sans Serif"/>
      <family val="2"/>
    </font>
    <font>
      <sz val="11"/>
      <color rgb="FFFF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11" fillId="0" borderId="0"/>
  </cellStyleXfs>
  <cellXfs count="79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/>
    <xf numFmtId="0" fontId="4" fillId="2" borderId="2" xfId="0" applyFont="1" applyFill="1" applyBorder="1" applyAlignment="1">
      <alignment wrapText="1"/>
    </xf>
    <xf numFmtId="0" fontId="2" fillId="0" borderId="4" xfId="0" applyFont="1" applyBorder="1"/>
    <xf numFmtId="0" fontId="2" fillId="0" borderId="4" xfId="0" applyFont="1" applyBorder="1" applyAlignment="1">
      <alignment wrapText="1"/>
    </xf>
    <xf numFmtId="0" fontId="0" fillId="0" borderId="6" xfId="0" applyBorder="1"/>
    <xf numFmtId="0" fontId="6" fillId="0" borderId="6" xfId="0" applyFont="1" applyBorder="1" applyAlignment="1">
      <alignment vertical="center" wrapText="1"/>
    </xf>
    <xf numFmtId="0" fontId="2" fillId="0" borderId="13" xfId="0" applyFont="1" applyBorder="1" applyAlignment="1">
      <alignment wrapText="1"/>
    </xf>
    <xf numFmtId="0" fontId="0" fillId="0" borderId="9" xfId="0" applyBorder="1"/>
    <xf numFmtId="0" fontId="0" fillId="0" borderId="13" xfId="0" applyBorder="1"/>
    <xf numFmtId="2" fontId="0" fillId="3" borderId="9" xfId="0" applyNumberFormat="1" applyFill="1" applyBorder="1"/>
    <xf numFmtId="164" fontId="0" fillId="3" borderId="9" xfId="0" applyNumberFormat="1" applyFill="1" applyBorder="1"/>
    <xf numFmtId="0" fontId="10" fillId="5" borderId="5" xfId="2" applyFont="1" applyFill="1" applyBorder="1" applyAlignment="1">
      <alignment wrapText="1"/>
    </xf>
    <xf numFmtId="0" fontId="12" fillId="5" borderId="5" xfId="2" applyFont="1" applyFill="1" applyBorder="1" applyAlignment="1">
      <alignment wrapText="1"/>
    </xf>
    <xf numFmtId="0" fontId="2" fillId="4" borderId="14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0" fillId="0" borderId="10" xfId="0" applyBorder="1"/>
    <xf numFmtId="0" fontId="0" fillId="0" borderId="8" xfId="0" applyBorder="1"/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0" fillId="3" borderId="7" xfId="0" applyFont="1" applyFill="1" applyBorder="1" applyAlignment="1">
      <alignment wrapText="1"/>
    </xf>
    <xf numFmtId="0" fontId="13" fillId="0" borderId="0" xfId="0" applyFont="1"/>
    <xf numFmtId="0" fontId="9" fillId="0" borderId="0" xfId="0" applyFont="1"/>
    <xf numFmtId="0" fontId="2" fillId="0" borderId="17" xfId="0" applyFont="1" applyBorder="1"/>
    <xf numFmtId="0" fontId="2" fillId="0" borderId="17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0" fillId="0" borderId="18" xfId="0" applyBorder="1"/>
    <xf numFmtId="0" fontId="2" fillId="0" borderId="20" xfId="0" applyFont="1" applyBorder="1"/>
    <xf numFmtId="0" fontId="0" fillId="0" borderId="14" xfId="0" applyBorder="1"/>
    <xf numFmtId="0" fontId="0" fillId="0" borderId="19" xfId="0" applyBorder="1"/>
    <xf numFmtId="0" fontId="2" fillId="0" borderId="16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5" xfId="0" applyFont="1" applyBorder="1"/>
    <xf numFmtId="0" fontId="10" fillId="5" borderId="7" xfId="2" applyFont="1" applyFill="1" applyBorder="1" applyAlignment="1">
      <alignment wrapText="1"/>
    </xf>
    <xf numFmtId="0" fontId="12" fillId="3" borderId="7" xfId="0" applyFont="1" applyFill="1" applyBorder="1" applyAlignment="1">
      <alignment wrapText="1"/>
    </xf>
    <xf numFmtId="7" fontId="0" fillId="0" borderId="6" xfId="1" applyNumberFormat="1" applyFont="1" applyBorder="1"/>
    <xf numFmtId="7" fontId="0" fillId="0" borderId="10" xfId="1" applyNumberFormat="1" applyFont="1" applyBorder="1"/>
    <xf numFmtId="164" fontId="2" fillId="3" borderId="9" xfId="0" applyNumberFormat="1" applyFont="1" applyFill="1" applyBorder="1"/>
    <xf numFmtId="164" fontId="2" fillId="0" borderId="9" xfId="0" applyNumberFormat="1" applyFont="1" applyBorder="1"/>
    <xf numFmtId="0" fontId="12" fillId="5" borderId="22" xfId="2" applyFont="1" applyFill="1" applyBorder="1" applyAlignment="1">
      <alignment wrapText="1"/>
    </xf>
    <xf numFmtId="0" fontId="12" fillId="5" borderId="6" xfId="2" applyFont="1" applyFill="1" applyBorder="1" applyAlignment="1">
      <alignment wrapText="1"/>
    </xf>
    <xf numFmtId="0" fontId="10" fillId="5" borderId="6" xfId="2" applyFont="1" applyFill="1" applyBorder="1" applyAlignment="1">
      <alignment wrapText="1"/>
    </xf>
    <xf numFmtId="0" fontId="10" fillId="5" borderId="22" xfId="2" applyFont="1" applyFill="1" applyBorder="1" applyAlignment="1">
      <alignment wrapText="1"/>
    </xf>
    <xf numFmtId="0" fontId="5" fillId="2" borderId="23" xfId="0" applyFont="1" applyFill="1" applyBorder="1" applyAlignment="1">
      <alignment wrapText="1"/>
    </xf>
    <xf numFmtId="0" fontId="0" fillId="0" borderId="21" xfId="0" applyBorder="1"/>
    <xf numFmtId="0" fontId="0" fillId="0" borderId="17" xfId="0" applyBorder="1"/>
    <xf numFmtId="0" fontId="0" fillId="0" borderId="25" xfId="0" applyBorder="1"/>
    <xf numFmtId="2" fontId="0" fillId="3" borderId="25" xfId="0" applyNumberFormat="1" applyFill="1" applyBorder="1"/>
    <xf numFmtId="164" fontId="0" fillId="3" borderId="25" xfId="0" applyNumberFormat="1" applyFill="1" applyBorder="1"/>
    <xf numFmtId="164" fontId="2" fillId="3" borderId="25" xfId="0" applyNumberFormat="1" applyFont="1" applyFill="1" applyBorder="1"/>
    <xf numFmtId="2" fontId="0" fillId="3" borderId="21" xfId="0" applyNumberFormat="1" applyFill="1" applyBorder="1"/>
    <xf numFmtId="164" fontId="0" fillId="3" borderId="21" xfId="0" applyNumberFormat="1" applyFill="1" applyBorder="1"/>
    <xf numFmtId="164" fontId="2" fillId="3" borderId="21" xfId="0" applyNumberFormat="1" applyFont="1" applyFill="1" applyBorder="1"/>
    <xf numFmtId="164" fontId="2" fillId="3" borderId="6" xfId="0" applyNumberFormat="1" applyFont="1" applyFill="1" applyBorder="1"/>
    <xf numFmtId="164" fontId="0" fillId="0" borderId="0" xfId="0" applyNumberFormat="1"/>
    <xf numFmtId="164" fontId="2" fillId="3" borderId="0" xfId="0" applyNumberFormat="1" applyFont="1" applyFill="1"/>
    <xf numFmtId="0" fontId="2" fillId="0" borderId="6" xfId="0" applyFon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/>
    </xf>
    <xf numFmtId="7" fontId="0" fillId="0" borderId="6" xfId="1" applyNumberFormat="1" applyFont="1" applyFill="1" applyBorder="1"/>
    <xf numFmtId="43" fontId="0" fillId="0" borderId="6" xfId="0" applyNumberFormat="1" applyBorder="1"/>
    <xf numFmtId="7" fontId="14" fillId="0" borderId="6" xfId="1" applyNumberFormat="1" applyFont="1" applyFill="1" applyBorder="1"/>
    <xf numFmtId="7" fontId="0" fillId="0" borderId="10" xfId="1" applyNumberFormat="1" applyFont="1" applyFill="1" applyBorder="1"/>
    <xf numFmtId="0" fontId="13" fillId="0" borderId="0" xfId="0" applyFont="1" applyAlignment="1">
      <alignment wrapText="1"/>
    </xf>
    <xf numFmtId="0" fontId="2" fillId="0" borderId="7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6" borderId="6" xfId="0" applyFont="1" applyFill="1" applyBorder="1" applyAlignment="1">
      <alignment horizontal="center" vertical="center" wrapText="1"/>
    </xf>
    <xf numFmtId="164" fontId="0" fillId="6" borderId="6" xfId="0" applyNumberForma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left"/>
    </xf>
  </cellXfs>
  <cellStyles count="4">
    <cellStyle name="Comma" xfId="1" builtinId="3"/>
    <cellStyle name="Normal" xfId="0" builtinId="0"/>
    <cellStyle name="Normal 2" xfId="3" xr:uid="{299E5782-438F-4922-995B-C0D83C2752B3}"/>
    <cellStyle name="Normal 3" xfId="2" xr:uid="{EE19405B-A4E4-475C-995C-B6534A9231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A4F96-70EF-4F1D-AC71-4F0FBE459334}">
  <sheetPr>
    <pageSetUpPr fitToPage="1"/>
  </sheetPr>
  <dimension ref="B1:N73"/>
  <sheetViews>
    <sheetView tabSelected="1" topLeftCell="A19" workbookViewId="0">
      <selection activeCell="C45" sqref="C45"/>
    </sheetView>
  </sheetViews>
  <sheetFormatPr defaultColWidth="8.81640625" defaultRowHeight="14.5" x14ac:dyDescent="0.35"/>
  <cols>
    <col min="2" max="2" width="5.81640625" customWidth="1"/>
    <col min="3" max="3" width="39.54296875" customWidth="1"/>
    <col min="4" max="4" width="4.453125" bestFit="1" customWidth="1"/>
    <col min="5" max="5" width="11" customWidth="1"/>
    <col min="6" max="6" width="12.1796875" customWidth="1"/>
    <col min="7" max="7" width="11" customWidth="1"/>
    <col min="8" max="8" width="12" customWidth="1"/>
    <col min="9" max="9" width="10.81640625" customWidth="1"/>
    <col min="10" max="13" width="13.453125" customWidth="1"/>
    <col min="14" max="14" width="16.26953125" customWidth="1"/>
  </cols>
  <sheetData>
    <row r="1" spans="2:13" x14ac:dyDescent="0.35">
      <c r="B1" s="1"/>
    </row>
    <row r="2" spans="2:13" ht="16" x14ac:dyDescent="0.4">
      <c r="B2" s="2" t="s">
        <v>69</v>
      </c>
    </row>
    <row r="3" spans="2:13" ht="15" thickBot="1" x14ac:dyDescent="0.4"/>
    <row r="4" spans="2:13" ht="15" thickBot="1" x14ac:dyDescent="0.4"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2:13" ht="88" thickBot="1" x14ac:dyDescent="0.45">
      <c r="B5" s="3" t="s">
        <v>0</v>
      </c>
      <c r="C5" s="4" t="s">
        <v>1</v>
      </c>
      <c r="D5" s="4" t="s">
        <v>2</v>
      </c>
      <c r="E5" s="4" t="s">
        <v>3</v>
      </c>
      <c r="F5" s="5" t="s">
        <v>4</v>
      </c>
      <c r="G5" s="5" t="s">
        <v>5</v>
      </c>
      <c r="H5" s="5" t="s">
        <v>6</v>
      </c>
      <c r="I5" s="5" t="s">
        <v>15</v>
      </c>
      <c r="J5" s="5" t="s">
        <v>7</v>
      </c>
      <c r="K5" s="46" t="s">
        <v>76</v>
      </c>
      <c r="L5" s="46" t="s">
        <v>77</v>
      </c>
      <c r="M5" s="46" t="s">
        <v>78</v>
      </c>
    </row>
    <row r="6" spans="2:13" ht="15" thickBot="1" x14ac:dyDescent="0.4">
      <c r="B6" s="31"/>
      <c r="C6" s="32"/>
      <c r="D6" s="30"/>
      <c r="E6" s="6"/>
      <c r="F6" s="6"/>
      <c r="G6" s="7"/>
      <c r="H6" s="7"/>
      <c r="I6" s="10"/>
      <c r="J6" s="12"/>
      <c r="K6" s="49"/>
      <c r="L6" s="49"/>
      <c r="M6" s="47"/>
    </row>
    <row r="7" spans="2:13" ht="15" thickBot="1" x14ac:dyDescent="0.4">
      <c r="B7" s="33">
        <v>1</v>
      </c>
      <c r="C7" s="16" t="s">
        <v>26</v>
      </c>
      <c r="D7" s="26"/>
      <c r="E7" s="26"/>
      <c r="F7" s="26"/>
      <c r="G7" s="27"/>
      <c r="H7" s="27"/>
      <c r="I7" s="28"/>
      <c r="J7" s="29"/>
      <c r="K7" s="49"/>
      <c r="L7" s="49"/>
      <c r="M7" s="47"/>
    </row>
    <row r="8" spans="2:13" x14ac:dyDescent="0.35">
      <c r="B8" s="34" t="s">
        <v>27</v>
      </c>
      <c r="C8" s="16" t="s">
        <v>71</v>
      </c>
      <c r="D8" s="8"/>
      <c r="E8" s="8"/>
      <c r="F8" s="38"/>
      <c r="G8" s="8"/>
      <c r="H8" s="8"/>
      <c r="I8" s="8"/>
      <c r="J8" s="13"/>
      <c r="K8" s="50"/>
      <c r="L8" s="50"/>
      <c r="M8" s="53"/>
    </row>
    <row r="9" spans="2:13" x14ac:dyDescent="0.35">
      <c r="B9" s="35" t="s">
        <v>28</v>
      </c>
      <c r="C9" s="15" t="s">
        <v>25</v>
      </c>
      <c r="D9" s="8">
        <v>1</v>
      </c>
      <c r="E9" s="8" t="s">
        <v>8</v>
      </c>
      <c r="F9" s="61"/>
      <c r="G9" s="8">
        <f>120*12</f>
        <v>1440</v>
      </c>
      <c r="H9" s="8"/>
      <c r="I9" s="8"/>
      <c r="J9" s="14">
        <f>((G9*F9)+(H9*F9*1.5)+(I9*F9*2))</f>
        <v>0</v>
      </c>
      <c r="K9" s="51"/>
      <c r="L9" s="51"/>
      <c r="M9" s="54"/>
    </row>
    <row r="10" spans="2:13" x14ac:dyDescent="0.35">
      <c r="B10" s="35" t="s">
        <v>29</v>
      </c>
      <c r="C10" s="15" t="s">
        <v>18</v>
      </c>
      <c r="D10" s="8">
        <v>1</v>
      </c>
      <c r="E10" s="8" t="s">
        <v>8</v>
      </c>
      <c r="F10" s="61"/>
      <c r="G10" s="8">
        <f t="shared" ref="G10:G16" si="0">120*12</f>
        <v>1440</v>
      </c>
      <c r="H10" s="8"/>
      <c r="I10" s="8"/>
      <c r="J10" s="14">
        <f t="shared" ref="J10:J17" si="1">((G10*F10)+(H10*F10*1.5)+(I10*F10*2))</f>
        <v>0</v>
      </c>
      <c r="K10" s="51"/>
      <c r="L10" s="51"/>
      <c r="M10" s="54"/>
    </row>
    <row r="11" spans="2:13" x14ac:dyDescent="0.35">
      <c r="B11" s="35" t="s">
        <v>30</v>
      </c>
      <c r="C11" s="15" t="s">
        <v>19</v>
      </c>
      <c r="D11" s="8">
        <v>1</v>
      </c>
      <c r="E11" s="8" t="s">
        <v>8</v>
      </c>
      <c r="F11" s="61"/>
      <c r="G11" s="8">
        <f t="shared" si="0"/>
        <v>1440</v>
      </c>
      <c r="H11" s="8"/>
      <c r="I11" s="8"/>
      <c r="J11" s="14">
        <f t="shared" si="1"/>
        <v>0</v>
      </c>
      <c r="K11" s="51"/>
      <c r="L11" s="51"/>
      <c r="M11" s="54"/>
    </row>
    <row r="12" spans="2:13" x14ac:dyDescent="0.35">
      <c r="B12" s="35" t="s">
        <v>31</v>
      </c>
      <c r="C12" s="15" t="s">
        <v>20</v>
      </c>
      <c r="D12" s="8">
        <v>1</v>
      </c>
      <c r="E12" s="8" t="s">
        <v>8</v>
      </c>
      <c r="F12" s="61"/>
      <c r="G12" s="8">
        <f t="shared" si="0"/>
        <v>1440</v>
      </c>
      <c r="H12" s="8"/>
      <c r="I12" s="8"/>
      <c r="J12" s="14">
        <f t="shared" si="1"/>
        <v>0</v>
      </c>
      <c r="K12" s="51"/>
      <c r="L12" s="51"/>
      <c r="M12" s="54"/>
    </row>
    <row r="13" spans="2:13" x14ac:dyDescent="0.35">
      <c r="B13" s="35" t="s">
        <v>32</v>
      </c>
      <c r="C13" s="15" t="s">
        <v>16</v>
      </c>
      <c r="D13" s="8">
        <v>1</v>
      </c>
      <c r="E13" s="8" t="s">
        <v>8</v>
      </c>
      <c r="F13" s="61"/>
      <c r="G13" s="8">
        <f t="shared" si="0"/>
        <v>1440</v>
      </c>
      <c r="H13" s="8"/>
      <c r="I13" s="8"/>
      <c r="J13" s="14">
        <f t="shared" si="1"/>
        <v>0</v>
      </c>
      <c r="K13" s="51"/>
      <c r="L13" s="51"/>
      <c r="M13" s="54"/>
    </row>
    <row r="14" spans="2:13" x14ac:dyDescent="0.35">
      <c r="B14" s="35" t="s">
        <v>33</v>
      </c>
      <c r="C14" s="15" t="s">
        <v>21</v>
      </c>
      <c r="D14" s="8">
        <v>3</v>
      </c>
      <c r="E14" s="8" t="s">
        <v>8</v>
      </c>
      <c r="F14" s="61"/>
      <c r="G14" s="8">
        <f t="shared" si="0"/>
        <v>1440</v>
      </c>
      <c r="H14" s="8"/>
      <c r="I14" s="8"/>
      <c r="J14" s="14">
        <f t="shared" si="1"/>
        <v>0</v>
      </c>
      <c r="K14" s="51"/>
      <c r="L14" s="51"/>
      <c r="M14" s="54"/>
    </row>
    <row r="15" spans="2:13" x14ac:dyDescent="0.35">
      <c r="B15" s="35" t="s">
        <v>34</v>
      </c>
      <c r="C15" s="15" t="s">
        <v>22</v>
      </c>
      <c r="D15" s="8">
        <v>1</v>
      </c>
      <c r="E15" s="8" t="s">
        <v>8</v>
      </c>
      <c r="F15" s="61"/>
      <c r="G15" s="8">
        <f t="shared" si="0"/>
        <v>1440</v>
      </c>
      <c r="H15" s="8"/>
      <c r="I15" s="8"/>
      <c r="J15" s="14">
        <f t="shared" si="1"/>
        <v>0</v>
      </c>
      <c r="K15" s="51"/>
      <c r="L15" s="51"/>
      <c r="M15" s="54"/>
    </row>
    <row r="16" spans="2:13" x14ac:dyDescent="0.35">
      <c r="B16" s="35" t="s">
        <v>35</v>
      </c>
      <c r="C16" s="15" t="s">
        <v>23</v>
      </c>
      <c r="D16" s="8">
        <v>1</v>
      </c>
      <c r="E16" s="8" t="s">
        <v>8</v>
      </c>
      <c r="F16" s="61"/>
      <c r="G16" s="8">
        <f t="shared" si="0"/>
        <v>1440</v>
      </c>
      <c r="H16" s="8"/>
      <c r="I16" s="8"/>
      <c r="J16" s="14">
        <f t="shared" si="1"/>
        <v>0</v>
      </c>
      <c r="K16" s="51"/>
      <c r="L16" s="51"/>
      <c r="M16" s="54"/>
    </row>
    <row r="17" spans="2:13" x14ac:dyDescent="0.35">
      <c r="B17" s="35" t="s">
        <v>36</v>
      </c>
      <c r="C17" s="15" t="s">
        <v>24</v>
      </c>
      <c r="D17" s="8">
        <v>1</v>
      </c>
      <c r="E17" s="8" t="s">
        <v>59</v>
      </c>
      <c r="F17" s="61"/>
      <c r="G17" s="8">
        <v>200</v>
      </c>
      <c r="H17" s="8"/>
      <c r="I17" s="8"/>
      <c r="J17" s="14">
        <f t="shared" si="1"/>
        <v>0</v>
      </c>
      <c r="K17" s="51"/>
      <c r="L17" s="51"/>
      <c r="M17" s="54"/>
    </row>
    <row r="18" spans="2:13" x14ac:dyDescent="0.35">
      <c r="B18" s="35"/>
      <c r="C18" s="16" t="s">
        <v>60</v>
      </c>
      <c r="D18" s="8"/>
      <c r="E18" s="8"/>
      <c r="F18" s="61"/>
      <c r="G18" s="8"/>
      <c r="H18" s="8"/>
      <c r="I18" s="8"/>
      <c r="J18" s="40">
        <f>SUM(J9:J17)</f>
        <v>0</v>
      </c>
      <c r="K18" s="52"/>
      <c r="L18" s="52"/>
      <c r="M18" s="55"/>
    </row>
    <row r="19" spans="2:13" x14ac:dyDescent="0.35">
      <c r="B19" s="21"/>
      <c r="C19" s="15"/>
      <c r="D19" s="8"/>
      <c r="E19" s="8"/>
      <c r="F19" s="62"/>
      <c r="G19" s="8"/>
      <c r="H19" s="8"/>
      <c r="I19" s="8"/>
      <c r="J19" s="14"/>
      <c r="K19" s="51"/>
      <c r="L19" s="51"/>
      <c r="M19" s="54"/>
    </row>
    <row r="20" spans="2:13" x14ac:dyDescent="0.35">
      <c r="B20" s="21" t="s">
        <v>9</v>
      </c>
      <c r="C20" s="16" t="s">
        <v>37</v>
      </c>
      <c r="D20" s="8"/>
      <c r="E20" s="8"/>
      <c r="F20" s="62"/>
      <c r="G20" s="8"/>
      <c r="H20" s="8"/>
      <c r="I20" s="8"/>
      <c r="J20" s="14"/>
      <c r="K20" s="51"/>
      <c r="L20" s="51"/>
      <c r="M20" s="54"/>
    </row>
    <row r="21" spans="2:13" x14ac:dyDescent="0.35">
      <c r="B21" s="21" t="s">
        <v>38</v>
      </c>
      <c r="C21" s="15" t="s">
        <v>25</v>
      </c>
      <c r="D21" s="8">
        <v>1</v>
      </c>
      <c r="E21" s="8" t="s">
        <v>8</v>
      </c>
      <c r="F21" s="61"/>
      <c r="G21" s="8">
        <f t="shared" ref="G21:G33" si="2">120*12</f>
        <v>1440</v>
      </c>
      <c r="H21" s="8">
        <v>80</v>
      </c>
      <c r="I21" s="8">
        <v>80</v>
      </c>
      <c r="J21" s="14">
        <f t="shared" ref="J21:J32" si="3">((G21*F21)+(H21*F21*1.5)+(I21*F21*2))</f>
        <v>0</v>
      </c>
      <c r="K21" s="51"/>
      <c r="L21" s="51"/>
      <c r="M21" s="54"/>
    </row>
    <row r="22" spans="2:13" x14ac:dyDescent="0.35">
      <c r="B22" s="21" t="s">
        <v>39</v>
      </c>
      <c r="C22" s="15" t="s">
        <v>18</v>
      </c>
      <c r="D22" s="8">
        <v>1</v>
      </c>
      <c r="E22" s="8" t="s">
        <v>8</v>
      </c>
      <c r="F22" s="61"/>
      <c r="G22" s="8">
        <f t="shared" si="2"/>
        <v>1440</v>
      </c>
      <c r="H22" s="8">
        <v>80</v>
      </c>
      <c r="I22" s="8">
        <v>80</v>
      </c>
      <c r="J22" s="14">
        <f t="shared" si="3"/>
        <v>0</v>
      </c>
      <c r="K22" s="51"/>
      <c r="L22" s="51"/>
      <c r="M22" s="54"/>
    </row>
    <row r="23" spans="2:13" x14ac:dyDescent="0.35">
      <c r="B23" s="21" t="s">
        <v>40</v>
      </c>
      <c r="C23" s="15" t="s">
        <v>19</v>
      </c>
      <c r="D23" s="8">
        <v>1</v>
      </c>
      <c r="E23" s="8" t="s">
        <v>8</v>
      </c>
      <c r="F23" s="61"/>
      <c r="G23" s="8">
        <f t="shared" si="2"/>
        <v>1440</v>
      </c>
      <c r="H23" s="8">
        <v>80</v>
      </c>
      <c r="I23" s="8">
        <v>80</v>
      </c>
      <c r="J23" s="14">
        <f t="shared" si="3"/>
        <v>0</v>
      </c>
      <c r="K23" s="51"/>
      <c r="L23" s="51"/>
      <c r="M23" s="54"/>
    </row>
    <row r="24" spans="2:13" x14ac:dyDescent="0.35">
      <c r="B24" s="21" t="s">
        <v>41</v>
      </c>
      <c r="C24" s="15" t="s">
        <v>20</v>
      </c>
      <c r="D24" s="8">
        <v>1</v>
      </c>
      <c r="E24" s="8" t="s">
        <v>8</v>
      </c>
      <c r="F24" s="61"/>
      <c r="G24" s="8">
        <f t="shared" si="2"/>
        <v>1440</v>
      </c>
      <c r="H24" s="8">
        <v>80</v>
      </c>
      <c r="I24" s="8">
        <v>80</v>
      </c>
      <c r="J24" s="14">
        <f t="shared" si="3"/>
        <v>0</v>
      </c>
      <c r="K24" s="51"/>
      <c r="L24" s="51"/>
      <c r="M24" s="54"/>
    </row>
    <row r="25" spans="2:13" x14ac:dyDescent="0.35">
      <c r="B25" s="21" t="s">
        <v>42</v>
      </c>
      <c r="C25" s="15" t="s">
        <v>16</v>
      </c>
      <c r="D25" s="8">
        <v>1</v>
      </c>
      <c r="E25" s="8" t="s">
        <v>8</v>
      </c>
      <c r="F25" s="61"/>
      <c r="G25" s="8">
        <f t="shared" si="2"/>
        <v>1440</v>
      </c>
      <c r="H25" s="8">
        <v>80</v>
      </c>
      <c r="I25" s="8">
        <v>80</v>
      </c>
      <c r="J25" s="14">
        <f t="shared" si="3"/>
        <v>0</v>
      </c>
      <c r="K25" s="51"/>
      <c r="L25" s="51"/>
      <c r="M25" s="54"/>
    </row>
    <row r="26" spans="2:13" x14ac:dyDescent="0.35">
      <c r="B26" s="21" t="s">
        <v>43</v>
      </c>
      <c r="C26" s="15" t="s">
        <v>21</v>
      </c>
      <c r="D26" s="8">
        <v>3</v>
      </c>
      <c r="E26" s="8" t="s">
        <v>8</v>
      </c>
      <c r="F26" s="61"/>
      <c r="G26" s="8">
        <f t="shared" si="2"/>
        <v>1440</v>
      </c>
      <c r="H26" s="8">
        <v>80</v>
      </c>
      <c r="I26" s="8">
        <v>80</v>
      </c>
      <c r="J26" s="14">
        <f t="shared" si="3"/>
        <v>0</v>
      </c>
      <c r="K26" s="51"/>
      <c r="L26" s="51"/>
      <c r="M26" s="54"/>
    </row>
    <row r="27" spans="2:13" x14ac:dyDescent="0.35">
      <c r="B27" s="21" t="s">
        <v>44</v>
      </c>
      <c r="C27" s="15" t="s">
        <v>23</v>
      </c>
      <c r="D27" s="8">
        <v>1</v>
      </c>
      <c r="E27" s="8" t="s">
        <v>8</v>
      </c>
      <c r="F27" s="61"/>
      <c r="G27" s="8">
        <f t="shared" si="2"/>
        <v>1440</v>
      </c>
      <c r="H27" s="8">
        <v>80</v>
      </c>
      <c r="I27" s="8">
        <v>80</v>
      </c>
      <c r="J27" s="14">
        <f t="shared" si="3"/>
        <v>0</v>
      </c>
      <c r="K27" s="51"/>
      <c r="L27" s="51"/>
      <c r="M27" s="54"/>
    </row>
    <row r="28" spans="2:13" x14ac:dyDescent="0.35">
      <c r="B28" s="21" t="s">
        <v>45</v>
      </c>
      <c r="C28" s="15" t="s">
        <v>79</v>
      </c>
      <c r="D28" s="8">
        <v>1</v>
      </c>
      <c r="E28" s="8" t="s">
        <v>8</v>
      </c>
      <c r="F28" s="61"/>
      <c r="G28" s="8">
        <v>1200</v>
      </c>
      <c r="H28" s="8">
        <v>80</v>
      </c>
      <c r="I28" s="8">
        <v>80</v>
      </c>
      <c r="J28" s="14">
        <f t="shared" si="3"/>
        <v>0</v>
      </c>
      <c r="K28" s="51"/>
      <c r="L28" s="51"/>
      <c r="M28" s="54"/>
    </row>
    <row r="29" spans="2:13" x14ac:dyDescent="0.35">
      <c r="B29" s="21" t="s">
        <v>46</v>
      </c>
      <c r="C29" s="15" t="s">
        <v>80</v>
      </c>
      <c r="D29" s="8">
        <v>1</v>
      </c>
      <c r="E29" s="8" t="s">
        <v>8</v>
      </c>
      <c r="F29" s="61"/>
      <c r="G29" s="8">
        <f t="shared" si="2"/>
        <v>1440</v>
      </c>
      <c r="H29" s="8">
        <v>80</v>
      </c>
      <c r="I29" s="8">
        <v>80</v>
      </c>
      <c r="J29" s="14">
        <f t="shared" si="3"/>
        <v>0</v>
      </c>
      <c r="K29" s="51"/>
      <c r="L29" s="51"/>
      <c r="M29" s="54"/>
    </row>
    <row r="30" spans="2:13" x14ac:dyDescent="0.35">
      <c r="B30" s="21" t="s">
        <v>47</v>
      </c>
      <c r="C30" s="15" t="s">
        <v>81</v>
      </c>
      <c r="D30" s="8">
        <v>1</v>
      </c>
      <c r="E30" s="8" t="s">
        <v>8</v>
      </c>
      <c r="F30" s="61"/>
      <c r="G30" s="8">
        <f t="shared" si="2"/>
        <v>1440</v>
      </c>
      <c r="H30" s="8">
        <v>80</v>
      </c>
      <c r="I30" s="8">
        <v>80</v>
      </c>
      <c r="J30" s="14">
        <f t="shared" si="3"/>
        <v>0</v>
      </c>
      <c r="K30" s="51"/>
      <c r="L30" s="51"/>
      <c r="M30" s="54"/>
    </row>
    <row r="31" spans="2:13" x14ac:dyDescent="0.35">
      <c r="B31" s="21" t="s">
        <v>48</v>
      </c>
      <c r="C31" s="15" t="s">
        <v>82</v>
      </c>
      <c r="D31" s="8">
        <v>1</v>
      </c>
      <c r="E31" s="8" t="s">
        <v>8</v>
      </c>
      <c r="F31" s="61"/>
      <c r="G31" s="8">
        <v>800</v>
      </c>
      <c r="H31" s="8">
        <v>80</v>
      </c>
      <c r="I31" s="8">
        <v>80</v>
      </c>
      <c r="J31" s="14">
        <f t="shared" si="3"/>
        <v>0</v>
      </c>
      <c r="K31" s="51"/>
      <c r="L31" s="51"/>
      <c r="M31" s="54"/>
    </row>
    <row r="32" spans="2:13" x14ac:dyDescent="0.35">
      <c r="B32" s="21" t="s">
        <v>49</v>
      </c>
      <c r="C32" s="15" t="s">
        <v>17</v>
      </c>
      <c r="D32" s="8">
        <v>1</v>
      </c>
      <c r="E32" s="8" t="s">
        <v>8</v>
      </c>
      <c r="F32" s="61"/>
      <c r="G32" s="8">
        <f t="shared" si="2"/>
        <v>1440</v>
      </c>
      <c r="H32" s="8">
        <v>80</v>
      </c>
      <c r="I32" s="8">
        <v>80</v>
      </c>
      <c r="J32" s="14">
        <f t="shared" si="3"/>
        <v>0</v>
      </c>
      <c r="K32" s="51"/>
      <c r="L32" s="51"/>
      <c r="M32" s="54"/>
    </row>
    <row r="33" spans="2:13" x14ac:dyDescent="0.35">
      <c r="B33" s="21" t="s">
        <v>72</v>
      </c>
      <c r="C33" s="15" t="s">
        <v>73</v>
      </c>
      <c r="D33" s="8">
        <v>1</v>
      </c>
      <c r="E33" s="8" t="s">
        <v>8</v>
      </c>
      <c r="F33" s="61"/>
      <c r="G33" s="8">
        <f t="shared" si="2"/>
        <v>1440</v>
      </c>
      <c r="H33" s="8">
        <v>80</v>
      </c>
      <c r="I33" s="8">
        <v>80</v>
      </c>
      <c r="J33" s="14">
        <f t="shared" ref="J33:J34" si="4">((G33*F33)+(H33*F33*1.5)+(I33*F33*2))</f>
        <v>0</v>
      </c>
      <c r="K33" s="51"/>
      <c r="L33" s="51"/>
      <c r="M33" s="54"/>
    </row>
    <row r="34" spans="2:13" x14ac:dyDescent="0.35">
      <c r="B34" s="21" t="s">
        <v>74</v>
      </c>
      <c r="C34" s="15" t="s">
        <v>75</v>
      </c>
      <c r="D34" s="8">
        <v>1</v>
      </c>
      <c r="E34" s="8" t="s">
        <v>8</v>
      </c>
      <c r="F34" s="61"/>
      <c r="G34" s="8">
        <v>800</v>
      </c>
      <c r="H34" s="8">
        <v>80</v>
      </c>
      <c r="I34" s="8">
        <v>80</v>
      </c>
      <c r="J34" s="14">
        <f t="shared" si="4"/>
        <v>0</v>
      </c>
      <c r="K34" s="51"/>
      <c r="L34" s="51"/>
      <c r="M34" s="54"/>
    </row>
    <row r="35" spans="2:13" ht="28.5" x14ac:dyDescent="0.35">
      <c r="B35" s="21"/>
      <c r="C35" s="16" t="s">
        <v>61</v>
      </c>
      <c r="D35" s="8"/>
      <c r="E35" s="8"/>
      <c r="F35" s="63"/>
      <c r="G35" s="8"/>
      <c r="H35" s="8"/>
      <c r="I35" s="8"/>
      <c r="J35" s="40">
        <f>SUM(J21:J34)</f>
        <v>0</v>
      </c>
      <c r="K35" s="52"/>
      <c r="L35" s="52"/>
      <c r="M35" s="55"/>
    </row>
    <row r="36" spans="2:13" x14ac:dyDescent="0.35">
      <c r="B36" s="21"/>
      <c r="C36" s="36"/>
      <c r="D36" s="8"/>
      <c r="E36" s="8"/>
      <c r="F36" s="62"/>
      <c r="G36" s="8"/>
      <c r="H36" s="8"/>
      <c r="I36" s="8"/>
      <c r="J36" s="14"/>
      <c r="K36" s="51"/>
      <c r="L36" s="51"/>
      <c r="M36" s="54"/>
    </row>
    <row r="37" spans="2:13" x14ac:dyDescent="0.35">
      <c r="B37" s="21" t="s">
        <v>13</v>
      </c>
      <c r="C37" s="37" t="s">
        <v>70</v>
      </c>
      <c r="D37" s="8"/>
      <c r="E37" s="8"/>
      <c r="F37" s="62"/>
      <c r="G37" s="8"/>
      <c r="H37" s="8"/>
      <c r="I37" s="8"/>
      <c r="J37" s="14"/>
      <c r="K37" s="51"/>
      <c r="L37" s="51"/>
      <c r="M37" s="54"/>
    </row>
    <row r="38" spans="2:13" x14ac:dyDescent="0.35">
      <c r="B38" s="21" t="s">
        <v>50</v>
      </c>
      <c r="C38" s="15" t="s">
        <v>53</v>
      </c>
      <c r="D38" s="9">
        <v>1</v>
      </c>
      <c r="E38" s="8" t="s">
        <v>8</v>
      </c>
      <c r="F38" s="61"/>
      <c r="G38" s="8">
        <f t="shared" ref="G38:G40" si="5">120*12</f>
        <v>1440</v>
      </c>
      <c r="H38" s="8">
        <v>80</v>
      </c>
      <c r="I38" s="8">
        <v>80</v>
      </c>
      <c r="J38" s="14">
        <f t="shared" ref="J38:J40" si="6">((G38*F38)+(H38*F38*1.5)+(I38*F38*2))</f>
        <v>0</v>
      </c>
      <c r="K38" s="51"/>
      <c r="L38" s="51"/>
      <c r="M38" s="54"/>
    </row>
    <row r="39" spans="2:13" x14ac:dyDescent="0.35">
      <c r="B39" s="21" t="s">
        <v>51</v>
      </c>
      <c r="C39" s="15" t="s">
        <v>54</v>
      </c>
      <c r="D39" s="9">
        <v>1</v>
      </c>
      <c r="E39" s="8" t="s">
        <v>8</v>
      </c>
      <c r="F39" s="61"/>
      <c r="G39" s="8">
        <f t="shared" si="5"/>
        <v>1440</v>
      </c>
      <c r="H39" s="8">
        <v>80</v>
      </c>
      <c r="I39" s="8">
        <v>80</v>
      </c>
      <c r="J39" s="14">
        <f t="shared" si="6"/>
        <v>0</v>
      </c>
      <c r="K39" s="51"/>
      <c r="L39" s="51"/>
      <c r="M39" s="54"/>
    </row>
    <row r="40" spans="2:13" x14ac:dyDescent="0.35">
      <c r="B40" s="21" t="s">
        <v>52</v>
      </c>
      <c r="C40" s="23" t="s">
        <v>55</v>
      </c>
      <c r="D40" s="9">
        <v>1</v>
      </c>
      <c r="E40" s="8" t="s">
        <v>8</v>
      </c>
      <c r="F40" s="61"/>
      <c r="G40" s="8">
        <f t="shared" si="5"/>
        <v>1440</v>
      </c>
      <c r="H40" s="8">
        <v>80</v>
      </c>
      <c r="I40" s="8">
        <v>80</v>
      </c>
      <c r="J40" s="14">
        <f t="shared" si="6"/>
        <v>0</v>
      </c>
      <c r="K40" s="51"/>
      <c r="L40" s="51"/>
      <c r="M40" s="54"/>
    </row>
    <row r="41" spans="2:13" x14ac:dyDescent="0.35">
      <c r="B41" s="22"/>
      <c r="C41" s="43" t="s">
        <v>62</v>
      </c>
      <c r="D41" s="9"/>
      <c r="E41" s="8"/>
      <c r="F41" s="64"/>
      <c r="G41" s="8"/>
      <c r="H41" s="20"/>
      <c r="I41" s="19"/>
      <c r="J41" s="40">
        <f>SUM(J38:J40)</f>
        <v>0</v>
      </c>
      <c r="K41" s="52"/>
      <c r="L41" s="52"/>
      <c r="M41" s="55"/>
    </row>
    <row r="42" spans="2:13" x14ac:dyDescent="0.35">
      <c r="B42" s="22"/>
      <c r="C42" s="43"/>
      <c r="D42" s="9"/>
      <c r="E42" s="8"/>
      <c r="F42" s="64"/>
      <c r="G42" s="8"/>
      <c r="H42" s="20"/>
      <c r="I42" s="19"/>
      <c r="J42" s="40"/>
      <c r="K42" s="52"/>
      <c r="L42" s="52"/>
      <c r="M42" s="55"/>
    </row>
    <row r="43" spans="2:13" x14ac:dyDescent="0.35">
      <c r="B43" s="22" t="s">
        <v>14</v>
      </c>
      <c r="C43" s="43" t="s">
        <v>63</v>
      </c>
      <c r="D43" s="9"/>
      <c r="E43" s="8"/>
      <c r="F43" s="64"/>
      <c r="G43" s="8"/>
      <c r="H43" s="20"/>
      <c r="I43" s="19"/>
      <c r="J43" s="40"/>
      <c r="K43" s="52"/>
      <c r="L43" s="52"/>
      <c r="M43" s="55"/>
    </row>
    <row r="44" spans="2:13" x14ac:dyDescent="0.35">
      <c r="B44" s="22" t="s">
        <v>56</v>
      </c>
      <c r="C44" s="44" t="s">
        <v>64</v>
      </c>
      <c r="D44" s="9">
        <v>1</v>
      </c>
      <c r="E44" s="8" t="s">
        <v>8</v>
      </c>
      <c r="F44" s="64"/>
      <c r="G44" s="8">
        <f t="shared" ref="G44:G47" si="7">120*12</f>
        <v>1440</v>
      </c>
      <c r="H44" s="8">
        <v>80</v>
      </c>
      <c r="I44" s="8">
        <v>80</v>
      </c>
      <c r="J44" s="14">
        <f t="shared" ref="J44:J47" si="8">((G44*F44)+(H44*F44*1.5)+(I44*F44*2))</f>
        <v>0</v>
      </c>
      <c r="K44" s="51"/>
      <c r="L44" s="51"/>
      <c r="M44" s="54"/>
    </row>
    <row r="45" spans="2:13" x14ac:dyDescent="0.35">
      <c r="B45" s="22" t="s">
        <v>57</v>
      </c>
      <c r="C45" s="44" t="s">
        <v>65</v>
      </c>
      <c r="D45" s="9">
        <v>1</v>
      </c>
      <c r="E45" s="8" t="s">
        <v>8</v>
      </c>
      <c r="F45" s="64"/>
      <c r="G45" s="8">
        <f t="shared" si="7"/>
        <v>1440</v>
      </c>
      <c r="H45" s="8">
        <v>80</v>
      </c>
      <c r="I45" s="8">
        <v>80</v>
      </c>
      <c r="J45" s="14">
        <f t="shared" si="8"/>
        <v>0</v>
      </c>
      <c r="K45" s="51"/>
      <c r="L45" s="51"/>
      <c r="M45" s="54"/>
    </row>
    <row r="46" spans="2:13" x14ac:dyDescent="0.35">
      <c r="B46" s="22" t="s">
        <v>58</v>
      </c>
      <c r="C46" s="44" t="s">
        <v>16</v>
      </c>
      <c r="D46" s="9">
        <v>1</v>
      </c>
      <c r="E46" s="8" t="s">
        <v>8</v>
      </c>
      <c r="F46" s="64"/>
      <c r="G46" s="8">
        <f t="shared" si="7"/>
        <v>1440</v>
      </c>
      <c r="H46" s="8">
        <v>80</v>
      </c>
      <c r="I46" s="8">
        <v>80</v>
      </c>
      <c r="J46" s="14">
        <f t="shared" si="8"/>
        <v>0</v>
      </c>
      <c r="K46" s="51"/>
      <c r="L46" s="51"/>
      <c r="M46" s="54"/>
    </row>
    <row r="47" spans="2:13" x14ac:dyDescent="0.35">
      <c r="B47" s="22" t="s">
        <v>66</v>
      </c>
      <c r="C47" s="45" t="s">
        <v>67</v>
      </c>
      <c r="D47" s="9">
        <v>1</v>
      </c>
      <c r="E47" s="8" t="s">
        <v>8</v>
      </c>
      <c r="F47" s="64"/>
      <c r="G47" s="8">
        <f t="shared" si="7"/>
        <v>1440</v>
      </c>
      <c r="H47" s="8">
        <v>80</v>
      </c>
      <c r="I47" s="8">
        <v>80</v>
      </c>
      <c r="J47" s="14">
        <f t="shared" si="8"/>
        <v>0</v>
      </c>
      <c r="K47" s="51"/>
      <c r="L47" s="51"/>
      <c r="M47" s="54"/>
    </row>
    <row r="48" spans="2:13" x14ac:dyDescent="0.35">
      <c r="B48" s="22"/>
      <c r="C48" s="42" t="s">
        <v>68</v>
      </c>
      <c r="D48" s="9"/>
      <c r="E48" s="8"/>
      <c r="F48" s="39"/>
      <c r="G48" s="8"/>
      <c r="H48" s="20"/>
      <c r="I48" s="19"/>
      <c r="J48" s="40">
        <f>SUM(J44:J47)</f>
        <v>0</v>
      </c>
      <c r="K48" s="52"/>
      <c r="L48" s="52"/>
      <c r="M48" s="55"/>
    </row>
    <row r="49" spans="2:14" x14ac:dyDescent="0.35">
      <c r="B49" s="77"/>
      <c r="C49" s="43"/>
      <c r="D49" s="9"/>
      <c r="E49" s="8"/>
      <c r="F49" s="38"/>
      <c r="G49" s="8"/>
      <c r="H49" s="8"/>
      <c r="I49" s="19"/>
      <c r="K49" s="48"/>
      <c r="L49" s="47"/>
      <c r="M49" s="47"/>
    </row>
    <row r="50" spans="2:14" ht="17.649999999999999" customHeight="1" x14ac:dyDescent="0.35">
      <c r="B50" s="78" t="s">
        <v>10</v>
      </c>
      <c r="C50" s="78"/>
      <c r="D50" s="78"/>
      <c r="E50" s="78"/>
      <c r="F50" s="78"/>
      <c r="G50" s="78"/>
      <c r="H50" s="78"/>
      <c r="I50" s="19"/>
      <c r="J50" s="40">
        <f>J48+J41+J35+J18</f>
        <v>0</v>
      </c>
      <c r="K50" s="40">
        <f>+J50</f>
        <v>0</v>
      </c>
      <c r="L50" s="56">
        <f>+K50*1.06</f>
        <v>0</v>
      </c>
      <c r="M50" s="56">
        <f>+L50*1.06</f>
        <v>0</v>
      </c>
    </row>
    <row r="51" spans="2:14" ht="17.649999999999999" customHeight="1" x14ac:dyDescent="0.35">
      <c r="B51" s="66" t="s">
        <v>11</v>
      </c>
      <c r="C51" s="67"/>
      <c r="D51" s="67"/>
      <c r="E51" s="67"/>
      <c r="F51" s="67"/>
      <c r="G51" s="67"/>
      <c r="H51" s="67"/>
      <c r="I51" s="19"/>
      <c r="J51" s="14">
        <f>+J50*0.15</f>
        <v>0</v>
      </c>
      <c r="K51" s="40">
        <f t="shared" ref="K51:K52" si="9">+J51</f>
        <v>0</v>
      </c>
      <c r="L51" s="56">
        <f t="shared" ref="L51:M52" si="10">+K51*1.06</f>
        <v>0</v>
      </c>
      <c r="M51" s="56">
        <f t="shared" si="10"/>
        <v>0</v>
      </c>
    </row>
    <row r="52" spans="2:14" ht="15" thickBot="1" x14ac:dyDescent="0.4">
      <c r="B52" s="68" t="s">
        <v>12</v>
      </c>
      <c r="C52" s="69"/>
      <c r="D52" s="69"/>
      <c r="E52" s="69"/>
      <c r="F52" s="69"/>
      <c r="G52" s="69"/>
      <c r="H52" s="70"/>
      <c r="I52" s="11"/>
      <c r="J52" s="41">
        <f>+J50+J51</f>
        <v>0</v>
      </c>
      <c r="K52" s="40">
        <f t="shared" si="9"/>
        <v>0</v>
      </c>
      <c r="L52" s="56">
        <f t="shared" si="10"/>
        <v>0</v>
      </c>
      <c r="M52" s="56">
        <f t="shared" si="10"/>
        <v>0</v>
      </c>
      <c r="N52" s="57">
        <f>SUM(K52:M52)</f>
        <v>0</v>
      </c>
    </row>
    <row r="53" spans="2:14" x14ac:dyDescent="0.35">
      <c r="K53" s="40"/>
    </row>
    <row r="54" spans="2:14" x14ac:dyDescent="0.35">
      <c r="K54" s="58"/>
    </row>
    <row r="55" spans="2:14" ht="29" x14ac:dyDescent="0.35">
      <c r="C55" s="71" t="s">
        <v>83</v>
      </c>
      <c r="D55" s="72"/>
      <c r="E55" s="59" t="s">
        <v>84</v>
      </c>
      <c r="F55" s="59" t="s">
        <v>85</v>
      </c>
      <c r="G55" s="59" t="s">
        <v>86</v>
      </c>
      <c r="H55" s="75" t="s">
        <v>87</v>
      </c>
      <c r="I55" s="75"/>
      <c r="K55" s="58"/>
    </row>
    <row r="56" spans="2:14" x14ac:dyDescent="0.35">
      <c r="C56" s="73" t="s">
        <v>12</v>
      </c>
      <c r="D56" s="74"/>
      <c r="E56" s="60">
        <f>K52</f>
        <v>0</v>
      </c>
      <c r="F56" s="60">
        <f>L52</f>
        <v>0</v>
      </c>
      <c r="G56" s="60">
        <f>M52</f>
        <v>0</v>
      </c>
      <c r="H56" s="76">
        <f>SUM(E56:G56)</f>
        <v>0</v>
      </c>
      <c r="I56" s="76"/>
      <c r="K56" s="58"/>
    </row>
    <row r="57" spans="2:14" x14ac:dyDescent="0.35">
      <c r="K57" s="58"/>
    </row>
    <row r="59" spans="2:14" x14ac:dyDescent="0.35">
      <c r="C59" s="24"/>
      <c r="D59" s="24"/>
      <c r="E59" s="25"/>
      <c r="F59" s="25"/>
      <c r="G59" s="25"/>
      <c r="H59" s="25"/>
    </row>
    <row r="60" spans="2:14" x14ac:dyDescent="0.35">
      <c r="C60" s="24"/>
      <c r="D60" s="24"/>
      <c r="E60" s="25"/>
      <c r="F60" s="25"/>
      <c r="G60" s="25"/>
      <c r="H60" s="25"/>
    </row>
    <row r="61" spans="2:14" x14ac:dyDescent="0.35">
      <c r="C61" s="24"/>
      <c r="D61" s="24"/>
      <c r="E61" s="25"/>
      <c r="F61" s="25"/>
      <c r="G61" s="25"/>
      <c r="H61" s="25"/>
    </row>
    <row r="62" spans="2:14" x14ac:dyDescent="0.35">
      <c r="C62" s="24"/>
      <c r="D62" s="24"/>
      <c r="E62" s="25"/>
      <c r="F62" s="25"/>
      <c r="G62" s="25"/>
      <c r="H62" s="25"/>
    </row>
    <row r="63" spans="2:14" x14ac:dyDescent="0.35">
      <c r="C63" s="65"/>
      <c r="D63" s="65"/>
      <c r="E63" s="65"/>
      <c r="F63" s="65"/>
      <c r="G63" s="65"/>
      <c r="H63" s="65"/>
    </row>
    <row r="73" spans="3:3" x14ac:dyDescent="0.35">
      <c r="C73" t="e" vm="1">
        <v>#VALUE!</v>
      </c>
    </row>
  </sheetData>
  <mergeCells count="8">
    <mergeCell ref="C63:H63"/>
    <mergeCell ref="B50:H50"/>
    <mergeCell ref="B51:H51"/>
    <mergeCell ref="B52:H52"/>
    <mergeCell ref="C55:D55"/>
    <mergeCell ref="C56:D56"/>
    <mergeCell ref="H55:I55"/>
    <mergeCell ref="H56:I56"/>
  </mergeCells>
  <phoneticPr fontId="7" type="noConversion"/>
  <pageMargins left="0.7" right="0.7" top="0.75" bottom="0.75" header="0.3" footer="0.3"/>
  <pageSetup paperSize="9" scale="82" orientation="landscape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79A753B8512C4CA25CFC10DFCEA779" ma:contentTypeVersion="10" ma:contentTypeDescription="Create a new document." ma:contentTypeScope="" ma:versionID="f45609def311870c266b9d1cb57d791a">
  <xsd:schema xmlns:xsd="http://www.w3.org/2001/XMLSchema" xmlns:xs="http://www.w3.org/2001/XMLSchema" xmlns:p="http://schemas.microsoft.com/office/2006/metadata/properties" xmlns:ns2="34414971-0ea1-49df-bd58-a3e1b1ee8a86" xmlns:ns3="7e71308a-8503-4254-8eb4-3c0ab724e590" targetNamespace="http://schemas.microsoft.com/office/2006/metadata/properties" ma:root="true" ma:fieldsID="5f0e980ff81cfc0591d89ea0b664f7c1" ns2:_="" ns3:_="">
    <xsd:import namespace="34414971-0ea1-49df-bd58-a3e1b1ee8a86"/>
    <xsd:import namespace="7e71308a-8503-4254-8eb4-3c0ab724e5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414971-0ea1-49df-bd58-a3e1b1ee8a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7baf10e-4f3c-4caa-9356-6c01b787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71308a-8503-4254-8eb4-3c0ab724e59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7844ff4-25b0-4259-8ab1-106c2c6df9fc}" ma:internalName="TaxCatchAll" ma:showField="CatchAllData" ma:web="7e71308a-8503-4254-8eb4-3c0ab724e5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e71308a-8503-4254-8eb4-3c0ab724e590" xsi:nil="true"/>
    <lcf76f155ced4ddcb4097134ff3c332f xmlns="34414971-0ea1-49df-bd58-a3e1b1ee8a8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9D84A11-54AB-4EDA-B3EE-D8354AB36917}"/>
</file>

<file path=customXml/itemProps2.xml><?xml version="1.0" encoding="utf-8"?>
<ds:datastoreItem xmlns:ds="http://schemas.openxmlformats.org/officeDocument/2006/customXml" ds:itemID="{D828A622-D6B5-4AF2-9DCA-B97D1227A25A}"/>
</file>

<file path=customXml/itemProps3.xml><?xml version="1.0" encoding="utf-8"?>
<ds:datastoreItem xmlns:ds="http://schemas.openxmlformats.org/officeDocument/2006/customXml" ds:itemID="{96D10FA1-428F-46FE-B165-F6ECAC96BB4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Breakdown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Modiba</dc:creator>
  <cp:lastModifiedBy>Tisetso Radebe</cp:lastModifiedBy>
  <cp:lastPrinted>2025-02-26T09:21:55Z</cp:lastPrinted>
  <dcterms:created xsi:type="dcterms:W3CDTF">2024-12-11T14:58:06Z</dcterms:created>
  <dcterms:modified xsi:type="dcterms:W3CDTF">2025-07-24T12:31:22Z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0x010100EC79A753B8512C4CA25CFC10DFCEA779</vt:lpwstr>
  </property>
</Properties>
</file>